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075" windowHeight="5355"/>
  </bookViews>
  <sheets>
    <sheet name="MXP-PVG EXW" sheetId="1" r:id="rId1"/>
    <sheet name="Sheet2" sheetId="2" state="hidden" r:id="rId2"/>
    <sheet name="FRA-PVG EXW" sheetId="3" r:id="rId3"/>
    <sheet name="Sheet4" sheetId="4" state="hidden" r:id="rId4"/>
  </sheets>
  <calcPr calcId="145621"/>
</workbook>
</file>

<file path=xl/calcChain.xml><?xml version="1.0" encoding="utf-8"?>
<calcChain xmlns="http://schemas.openxmlformats.org/spreadsheetml/2006/main">
  <c r="B11" i="3" l="1"/>
  <c r="B6" i="3"/>
  <c r="C15" i="3"/>
  <c r="C14" i="3"/>
  <c r="B17" i="3" s="1"/>
  <c r="B11" i="1"/>
  <c r="B12" i="1" s="1"/>
  <c r="B5" i="1"/>
  <c r="B6" i="1" s="1"/>
  <c r="C17" i="1"/>
  <c r="C20" i="3" l="1"/>
  <c r="C15" i="1"/>
  <c r="C16" i="1"/>
  <c r="B19" i="1" l="1"/>
  <c r="C22" i="1" s="1"/>
</calcChain>
</file>

<file path=xl/sharedStrings.xml><?xml version="1.0" encoding="utf-8"?>
<sst xmlns="http://schemas.openxmlformats.org/spreadsheetml/2006/main" count="86" uniqueCount="51">
  <si>
    <t>意大利</t>
    <phoneticPr fontId="2" type="noConversion"/>
  </si>
  <si>
    <t>MXP-PVG</t>
  </si>
  <si>
    <t>空运费计算</t>
    <phoneticPr fontId="2" type="noConversion"/>
  </si>
  <si>
    <t>航司</t>
    <phoneticPr fontId="2" type="noConversion"/>
  </si>
  <si>
    <t>RU</t>
    <phoneticPr fontId="2" type="noConversion"/>
  </si>
  <si>
    <t>行程</t>
    <phoneticPr fontId="2" type="noConversion"/>
  </si>
  <si>
    <t>MXP-SVO-PVG</t>
    <phoneticPr fontId="2" type="noConversion"/>
  </si>
  <si>
    <t>件数：</t>
    <phoneticPr fontId="2" type="noConversion"/>
  </si>
  <si>
    <t>小于100kg</t>
    <phoneticPr fontId="2" type="noConversion"/>
  </si>
  <si>
    <t>100-299kg</t>
  </si>
  <si>
    <t>100-299kg</t>
    <phoneticPr fontId="2" type="noConversion"/>
  </si>
  <si>
    <t>300-499kg</t>
    <phoneticPr fontId="2" type="noConversion"/>
  </si>
  <si>
    <t>500-999kg</t>
    <phoneticPr fontId="2" type="noConversion"/>
  </si>
  <si>
    <t>1000kg以上</t>
    <phoneticPr fontId="2" type="noConversion"/>
  </si>
  <si>
    <t>单价运费（EUR)</t>
    <phoneticPr fontId="2" type="noConversion"/>
  </si>
  <si>
    <t>实际重量KG：</t>
    <phoneticPr fontId="2" type="noConversion"/>
  </si>
  <si>
    <t>注：低于100KG  MIN145EUR</t>
    <phoneticPr fontId="2" type="noConversion"/>
  </si>
  <si>
    <t>0-500KG</t>
    <phoneticPr fontId="2" type="noConversion"/>
  </si>
  <si>
    <t>500-1000KG</t>
    <phoneticPr fontId="2" type="noConversion"/>
  </si>
  <si>
    <t>1000KG以上</t>
    <phoneticPr fontId="2" type="noConversion"/>
  </si>
  <si>
    <t>提货费计算</t>
    <phoneticPr fontId="2" type="noConversion"/>
  </si>
  <si>
    <t>注：提货费低于 MIN 60EUR，按60EUR计费</t>
    <phoneticPr fontId="2" type="noConversion"/>
  </si>
  <si>
    <t>提货费合计（EUR)</t>
    <phoneticPr fontId="2" type="noConversion"/>
  </si>
  <si>
    <t>501-1000KG</t>
    <phoneticPr fontId="2" type="noConversion"/>
  </si>
  <si>
    <t>等级重量KG（选择下拉框）：</t>
    <phoneticPr fontId="2" type="noConversion"/>
  </si>
  <si>
    <t>其他费用</t>
    <phoneticPr fontId="2" type="noConversion"/>
  </si>
  <si>
    <t>报关费（EUR)</t>
    <phoneticPr fontId="2" type="noConversion"/>
  </si>
  <si>
    <t>安检费（EUR）</t>
    <phoneticPr fontId="2" type="noConversion"/>
  </si>
  <si>
    <r>
      <t xml:space="preserve">机场转运费（EUR）
</t>
    </r>
    <r>
      <rPr>
        <b/>
        <sz val="10.5"/>
        <color rgb="FFFF0000"/>
        <rFont val="微软雅黑"/>
        <family val="2"/>
        <charset val="134"/>
      </rPr>
      <t>MIN 35EUR</t>
    </r>
    <phoneticPr fontId="2" type="noConversion"/>
  </si>
  <si>
    <t>单价</t>
    <phoneticPr fontId="2" type="noConversion"/>
  </si>
  <si>
    <t>合计</t>
    <phoneticPr fontId="2" type="noConversion"/>
  </si>
  <si>
    <t>总合计（EUR)</t>
    <phoneticPr fontId="2" type="noConversion"/>
  </si>
  <si>
    <t>空运+local费用总计（EUR)：</t>
    <phoneticPr fontId="2" type="noConversion"/>
  </si>
  <si>
    <t>无</t>
    <phoneticPr fontId="2" type="noConversion"/>
  </si>
  <si>
    <t>提货费单价（EUR)</t>
    <phoneticPr fontId="2" type="noConversion"/>
  </si>
  <si>
    <t>运费合计(EUR)</t>
    <phoneticPr fontId="2" type="noConversion"/>
  </si>
  <si>
    <t>FRA-PVG</t>
    <phoneticPr fontId="2" type="noConversion"/>
  </si>
  <si>
    <t>LH\CA</t>
    <phoneticPr fontId="2" type="noConversion"/>
  </si>
  <si>
    <t>FRA-PVG直达</t>
    <phoneticPr fontId="2" type="noConversion"/>
  </si>
  <si>
    <t>德国</t>
    <phoneticPr fontId="2" type="noConversion"/>
  </si>
  <si>
    <t>100-1000KG</t>
    <phoneticPr fontId="2" type="noConversion"/>
  </si>
  <si>
    <t>操作费（EUR)</t>
    <phoneticPr fontId="2" type="noConversion"/>
  </si>
  <si>
    <r>
      <t xml:space="preserve">安检+地面（EUR）
</t>
    </r>
    <r>
      <rPr>
        <b/>
        <sz val="10.5"/>
        <color rgb="FFFF0000"/>
        <rFont val="微软雅黑"/>
        <family val="2"/>
        <charset val="134"/>
      </rPr>
      <t>MIN 35EUR</t>
    </r>
    <phoneticPr fontId="2" type="noConversion"/>
  </si>
  <si>
    <t>注：低于100KG  MIN105EUR</t>
    <phoneticPr fontId="2" type="noConversion"/>
  </si>
  <si>
    <t>300-499KG</t>
    <phoneticPr fontId="2" type="noConversion"/>
  </si>
  <si>
    <t xml:space="preserve">0-99KG </t>
    <phoneticPr fontId="2" type="noConversion"/>
  </si>
  <si>
    <t xml:space="preserve">100-299KG </t>
    <phoneticPr fontId="2" type="noConversion"/>
  </si>
  <si>
    <t>100-299KG</t>
    <phoneticPr fontId="2" type="noConversion"/>
  </si>
  <si>
    <t>1-99KG</t>
    <phoneticPr fontId="2" type="noConversion"/>
  </si>
  <si>
    <t>100-299KG</t>
  </si>
  <si>
    <t>0-500kg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</si>
</sst>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#,##0.00_);\(#,##0.00\)"/>
  </numFmts>
  <fonts count="6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.5"/>
      <color rgb="FF000000"/>
      <name val="微软雅黑"/>
      <family val="2"/>
      <charset val="134"/>
    </font>
    <font>
      <b/>
      <sz val="10.5"/>
      <color rgb="FF000000"/>
      <name val="微软雅黑"/>
      <family val="2"/>
      <charset val="134"/>
    </font>
    <font>
      <b/>
      <sz val="10.5"/>
      <color rgb="FFFF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43" fontId="0" fillId="0" borderId="0" xfId="1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176" fontId="0" fillId="0" borderId="0" xfId="1" applyNumberFormat="1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F13" sqref="F13"/>
    </sheetView>
  </sheetViews>
  <sheetFormatPr defaultColWidth="10.75" defaultRowHeight="13.5" x14ac:dyDescent="0.15"/>
  <cols>
    <col min="1" max="1" width="17.125" style="4" customWidth="1"/>
    <col min="2" max="2" width="25.125" style="4" customWidth="1"/>
    <col min="3" max="3" width="16.5" style="4" customWidth="1"/>
    <col min="4" max="4" width="4" style="4" customWidth="1"/>
    <col min="5" max="5" width="5.625" style="4" customWidth="1"/>
    <col min="6" max="6" width="15.375" style="4" customWidth="1"/>
    <col min="7" max="16384" width="10.75" style="4"/>
  </cols>
  <sheetData>
    <row r="1" spans="1:6" ht="16.5" thickBot="1" x14ac:dyDescent="0.2">
      <c r="A1" s="7" t="s">
        <v>0</v>
      </c>
      <c r="B1" s="7" t="s">
        <v>1</v>
      </c>
      <c r="C1" s="8" t="s">
        <v>3</v>
      </c>
      <c r="D1" s="7" t="s">
        <v>4</v>
      </c>
      <c r="E1" s="7" t="s">
        <v>5</v>
      </c>
      <c r="F1" s="7" t="s">
        <v>6</v>
      </c>
    </row>
    <row r="2" spans="1:6" ht="17.25" x14ac:dyDescent="0.15">
      <c r="A2" s="10" t="s">
        <v>2</v>
      </c>
      <c r="B2" s="24" t="s">
        <v>16</v>
      </c>
      <c r="C2" s="25"/>
    </row>
    <row r="3" spans="1:6" ht="17.25" x14ac:dyDescent="0.15">
      <c r="A3" s="11" t="s">
        <v>7</v>
      </c>
      <c r="B3" s="5" t="s">
        <v>24</v>
      </c>
      <c r="C3" s="12" t="s">
        <v>15</v>
      </c>
      <c r="D3" s="3"/>
      <c r="E3" s="3"/>
      <c r="F3" s="3"/>
    </row>
    <row r="4" spans="1:6" ht="18" thickBot="1" x14ac:dyDescent="0.2">
      <c r="A4" s="13">
        <v>10</v>
      </c>
      <c r="B4" s="14" t="s">
        <v>9</v>
      </c>
      <c r="C4" s="15">
        <v>115</v>
      </c>
    </row>
    <row r="5" spans="1:6" ht="17.25" x14ac:dyDescent="0.15">
      <c r="A5" s="9" t="s">
        <v>14</v>
      </c>
      <c r="B5" s="40">
        <f>VLOOKUP(B4,Sheet2!A15:B20,2,0)</f>
        <v>1.45</v>
      </c>
      <c r="C5" s="41"/>
    </row>
    <row r="6" spans="1:6" ht="17.25" x14ac:dyDescent="0.15">
      <c r="A6" s="6" t="s">
        <v>35</v>
      </c>
      <c r="B6" s="36">
        <f>IF(B5*C4&lt;=145,"145",B5*C4)</f>
        <v>166.75</v>
      </c>
      <c r="C6" s="37"/>
    </row>
    <row r="7" spans="1:6" ht="14.25" thickBot="1" x14ac:dyDescent="0.2"/>
    <row r="8" spans="1:6" ht="15.75" x14ac:dyDescent="0.15">
      <c r="A8" s="26" t="s">
        <v>20</v>
      </c>
      <c r="B8" s="24" t="s">
        <v>21</v>
      </c>
      <c r="C8" s="25"/>
    </row>
    <row r="9" spans="1:6" ht="17.25" x14ac:dyDescent="0.15">
      <c r="A9" s="27"/>
      <c r="B9" s="22" t="s">
        <v>24</v>
      </c>
      <c r="C9" s="23"/>
    </row>
    <row r="10" spans="1:6" ht="18" thickBot="1" x14ac:dyDescent="0.2">
      <c r="A10" s="28"/>
      <c r="B10" s="38" t="s">
        <v>50</v>
      </c>
      <c r="C10" s="39"/>
    </row>
    <row r="11" spans="1:6" ht="17.25" x14ac:dyDescent="0.15">
      <c r="A11" s="5" t="s">
        <v>34</v>
      </c>
      <c r="B11" s="29">
        <f>VLOOKUP(B10,Sheet2!F1:G4,2,0)</f>
        <v>0.45</v>
      </c>
      <c r="C11" s="30"/>
    </row>
    <row r="12" spans="1:6" ht="17.25" x14ac:dyDescent="0.15">
      <c r="A12" s="6" t="s">
        <v>22</v>
      </c>
      <c r="B12" s="36" t="str">
        <f>IF(B11*C4&lt;=60,"60",B11*C4)</f>
        <v>60</v>
      </c>
      <c r="C12" s="37"/>
    </row>
    <row r="13" spans="1:6" ht="18" thickBot="1" x14ac:dyDescent="0.2">
      <c r="A13" s="3"/>
      <c r="B13" s="3"/>
      <c r="C13" s="3"/>
    </row>
    <row r="14" spans="1:6" ht="18" thickBot="1" x14ac:dyDescent="0.2">
      <c r="A14" s="16" t="s">
        <v>25</v>
      </c>
      <c r="B14" s="17" t="s">
        <v>29</v>
      </c>
      <c r="C14" s="18" t="s">
        <v>30</v>
      </c>
    </row>
    <row r="15" spans="1:6" ht="17.25" x14ac:dyDescent="0.15">
      <c r="A15" s="9" t="s">
        <v>26</v>
      </c>
      <c r="B15" s="9">
        <v>55</v>
      </c>
      <c r="C15" s="9">
        <f>B15</f>
        <v>55</v>
      </c>
    </row>
    <row r="16" spans="1:6" ht="17.25" x14ac:dyDescent="0.15">
      <c r="A16" s="9" t="s">
        <v>27</v>
      </c>
      <c r="B16" s="5">
        <v>3</v>
      </c>
      <c r="C16" s="5">
        <f>B16*A4</f>
        <v>30</v>
      </c>
    </row>
    <row r="17" spans="1:3" ht="13.5" customHeight="1" x14ac:dyDescent="0.15">
      <c r="A17" s="34" t="s">
        <v>28</v>
      </c>
      <c r="B17" s="34">
        <v>0.15</v>
      </c>
      <c r="C17" s="34" t="str">
        <f>IF(B17*C4&lt;=35,"35",B17*C4)</f>
        <v>35</v>
      </c>
    </row>
    <row r="18" spans="1:3" ht="17.25" customHeight="1" x14ac:dyDescent="0.15">
      <c r="A18" s="35"/>
      <c r="B18" s="35"/>
      <c r="C18" s="35"/>
    </row>
    <row r="19" spans="1:3" ht="17.25" x14ac:dyDescent="0.15">
      <c r="A19" s="19" t="s">
        <v>31</v>
      </c>
      <c r="B19" s="31">
        <f>C17+C16+C15</f>
        <v>120</v>
      </c>
      <c r="C19" s="31"/>
    </row>
    <row r="21" spans="1:3" ht="14.25" thickBot="1" x14ac:dyDescent="0.2"/>
    <row r="22" spans="1:3" ht="18" thickBot="1" x14ac:dyDescent="0.2">
      <c r="A22" s="32" t="s">
        <v>32</v>
      </c>
      <c r="B22" s="33"/>
      <c r="C22" s="20">
        <f>B19+B12+B6</f>
        <v>346.75</v>
      </c>
    </row>
  </sheetData>
  <mergeCells count="14">
    <mergeCell ref="B2:C2"/>
    <mergeCell ref="B5:C5"/>
    <mergeCell ref="B6:C6"/>
    <mergeCell ref="A22:B22"/>
    <mergeCell ref="A17:A18"/>
    <mergeCell ref="B17:B18"/>
    <mergeCell ref="C17:C18"/>
    <mergeCell ref="B12:C12"/>
    <mergeCell ref="B9:C9"/>
    <mergeCell ref="B8:C8"/>
    <mergeCell ref="A8:A10"/>
    <mergeCell ref="B11:C11"/>
    <mergeCell ref="B19:C19"/>
    <mergeCell ref="B10:C10"/>
  </mergeCells>
  <phoneticPr fontId="2" type="noConversion"/>
  <dataValidations count="2">
    <dataValidation type="list" allowBlank="1" showInputMessage="1" showErrorMessage="1" sqref="B4">
      <formula1>"无,100-299kg,300-499kg,500-999kg,1000kg以上"</formula1>
    </dataValidation>
    <dataValidation type="list" allowBlank="1" showInputMessage="1" showErrorMessage="1" sqref="B10:C10">
      <formula1>"无,0-500kg,501-1000kg,1000kg以上"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H14" sqref="H14"/>
    </sheetView>
  </sheetViews>
  <sheetFormatPr defaultRowHeight="13.5" x14ac:dyDescent="0.15"/>
  <cols>
    <col min="1" max="1" width="13" customWidth="1"/>
    <col min="2" max="2" width="9.5" bestFit="1" customWidth="1"/>
    <col min="5" max="5" width="25.625" customWidth="1"/>
  </cols>
  <sheetData>
    <row r="1" spans="1:7" ht="17.25" x14ac:dyDescent="0.15">
      <c r="A1" t="s">
        <v>8</v>
      </c>
      <c r="B1" s="2">
        <v>145</v>
      </c>
      <c r="E1" s="1"/>
      <c r="F1" t="s">
        <v>33</v>
      </c>
      <c r="G1">
        <v>0</v>
      </c>
    </row>
    <row r="2" spans="1:7" ht="17.25" x14ac:dyDescent="0.15">
      <c r="A2" t="s">
        <v>10</v>
      </c>
      <c r="B2" s="2">
        <v>1.45</v>
      </c>
      <c r="E2" s="1"/>
      <c r="F2" t="s">
        <v>17</v>
      </c>
      <c r="G2">
        <v>0.45</v>
      </c>
    </row>
    <row r="3" spans="1:7" ht="17.25" x14ac:dyDescent="0.15">
      <c r="A3" t="s">
        <v>11</v>
      </c>
      <c r="B3" s="2">
        <v>1.35</v>
      </c>
      <c r="E3" s="1"/>
      <c r="F3" t="s">
        <v>23</v>
      </c>
      <c r="G3" s="2">
        <v>0.3</v>
      </c>
    </row>
    <row r="4" spans="1:7" ht="17.25" x14ac:dyDescent="0.15">
      <c r="A4" t="s">
        <v>12</v>
      </c>
      <c r="B4" s="2">
        <v>1.3</v>
      </c>
      <c r="E4" s="1"/>
      <c r="F4" t="s">
        <v>19</v>
      </c>
      <c r="G4">
        <v>0.22</v>
      </c>
    </row>
    <row r="5" spans="1:7" ht="17.25" x14ac:dyDescent="0.15">
      <c r="A5" t="s">
        <v>13</v>
      </c>
      <c r="B5" s="2">
        <v>1.25</v>
      </c>
      <c r="E5" s="1"/>
    </row>
    <row r="6" spans="1:7" ht="17.25" x14ac:dyDescent="0.15">
      <c r="A6" t="s">
        <v>33</v>
      </c>
      <c r="B6" s="21">
        <v>0</v>
      </c>
      <c r="E6" s="1"/>
    </row>
    <row r="7" spans="1:7" ht="17.25" x14ac:dyDescent="0.15">
      <c r="A7" t="s">
        <v>17</v>
      </c>
      <c r="B7" s="2">
        <v>0.35</v>
      </c>
      <c r="E7" s="1"/>
    </row>
    <row r="8" spans="1:7" ht="17.25" x14ac:dyDescent="0.15">
      <c r="A8" t="s">
        <v>23</v>
      </c>
      <c r="B8" s="2">
        <v>0.25</v>
      </c>
      <c r="E8" s="1"/>
    </row>
    <row r="9" spans="1:7" ht="17.25" x14ac:dyDescent="0.15">
      <c r="A9" t="s">
        <v>19</v>
      </c>
      <c r="B9" s="2">
        <v>0.15</v>
      </c>
      <c r="E9" s="1"/>
    </row>
    <row r="10" spans="1:7" ht="17.25" x14ac:dyDescent="0.15">
      <c r="A10" t="s">
        <v>33</v>
      </c>
      <c r="B10" s="21">
        <v>0</v>
      </c>
      <c r="E10" s="1"/>
    </row>
    <row r="11" spans="1:7" ht="17.25" x14ac:dyDescent="0.15">
      <c r="A11" t="s">
        <v>17</v>
      </c>
      <c r="B11" s="2">
        <v>0.45</v>
      </c>
      <c r="E11" s="1"/>
    </row>
    <row r="12" spans="1:7" ht="17.25" x14ac:dyDescent="0.15">
      <c r="A12" t="s">
        <v>18</v>
      </c>
      <c r="B12" s="21">
        <v>0.3</v>
      </c>
      <c r="E12" s="1"/>
    </row>
    <row r="13" spans="1:7" ht="17.25" x14ac:dyDescent="0.15">
      <c r="A13" t="s">
        <v>19</v>
      </c>
      <c r="B13" s="2">
        <v>0.22</v>
      </c>
      <c r="E13" s="1"/>
    </row>
    <row r="14" spans="1:7" ht="17.25" x14ac:dyDescent="0.15">
      <c r="E14" s="1"/>
    </row>
    <row r="15" spans="1:7" x14ac:dyDescent="0.15">
      <c r="A15" t="s">
        <v>33</v>
      </c>
      <c r="B15" s="21">
        <v>0</v>
      </c>
    </row>
    <row r="16" spans="1:7" x14ac:dyDescent="0.15">
      <c r="A16" t="s">
        <v>8</v>
      </c>
      <c r="B16" s="2">
        <v>145</v>
      </c>
    </row>
    <row r="17" spans="1:2" x14ac:dyDescent="0.15">
      <c r="A17" t="s">
        <v>10</v>
      </c>
      <c r="B17" s="2">
        <v>1.45</v>
      </c>
    </row>
    <row r="18" spans="1:2" x14ac:dyDescent="0.15">
      <c r="A18" t="s">
        <v>11</v>
      </c>
      <c r="B18" s="2">
        <v>1.35</v>
      </c>
    </row>
    <row r="19" spans="1:2" x14ac:dyDescent="0.15">
      <c r="A19" t="s">
        <v>12</v>
      </c>
      <c r="B19" s="2">
        <v>1.3</v>
      </c>
    </row>
    <row r="20" spans="1:2" x14ac:dyDescent="0.15">
      <c r="A20" t="s">
        <v>13</v>
      </c>
      <c r="B20" s="2">
        <v>1.25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E22" sqref="E22"/>
    </sheetView>
  </sheetViews>
  <sheetFormatPr defaultRowHeight="13.5" x14ac:dyDescent="0.15"/>
  <cols>
    <col min="1" max="1" width="16.625" bestFit="1" customWidth="1"/>
    <col min="2" max="2" width="26.5" customWidth="1"/>
    <col min="3" max="3" width="12.875" bestFit="1" customWidth="1"/>
    <col min="6" max="6" width="19.875" customWidth="1"/>
  </cols>
  <sheetData>
    <row r="1" spans="1:6" ht="16.5" thickBot="1" x14ac:dyDescent="0.2">
      <c r="A1" s="7" t="s">
        <v>39</v>
      </c>
      <c r="B1" s="7" t="s">
        <v>36</v>
      </c>
      <c r="C1" s="8" t="s">
        <v>3</v>
      </c>
      <c r="D1" s="7" t="s">
        <v>37</v>
      </c>
      <c r="E1" s="7" t="s">
        <v>5</v>
      </c>
      <c r="F1" s="7" t="s">
        <v>38</v>
      </c>
    </row>
    <row r="2" spans="1:6" ht="17.25" x14ac:dyDescent="0.15">
      <c r="A2" s="10" t="s">
        <v>2</v>
      </c>
      <c r="B2" s="24" t="s">
        <v>43</v>
      </c>
      <c r="C2" s="25"/>
    </row>
    <row r="3" spans="1:6" ht="17.25" x14ac:dyDescent="0.15">
      <c r="A3" s="11" t="s">
        <v>7</v>
      </c>
      <c r="B3" s="5" t="s">
        <v>24</v>
      </c>
      <c r="C3" s="12" t="s">
        <v>15</v>
      </c>
    </row>
    <row r="4" spans="1:6" ht="18" thickBot="1" x14ac:dyDescent="0.2">
      <c r="A4" s="13"/>
      <c r="B4" s="14" t="s">
        <v>40</v>
      </c>
      <c r="C4" s="15">
        <v>120</v>
      </c>
    </row>
    <row r="5" spans="1:6" ht="17.25" x14ac:dyDescent="0.15">
      <c r="A5" s="9" t="s">
        <v>14</v>
      </c>
      <c r="B5" s="40">
        <v>1.25</v>
      </c>
      <c r="C5" s="41"/>
    </row>
    <row r="6" spans="1:6" ht="17.25" x14ac:dyDescent="0.15">
      <c r="A6" s="6" t="s">
        <v>35</v>
      </c>
      <c r="B6" s="36">
        <f>IF(B5*C4&lt;=105,"105",B5*C4)</f>
        <v>150</v>
      </c>
      <c r="C6" s="37"/>
    </row>
    <row r="7" spans="1:6" ht="14.25" thickBot="1" x14ac:dyDescent="0.2">
      <c r="A7" s="4"/>
      <c r="B7" s="4"/>
      <c r="C7" s="4"/>
    </row>
    <row r="8" spans="1:6" ht="15.75" x14ac:dyDescent="0.15">
      <c r="A8" s="26" t="s">
        <v>20</v>
      </c>
      <c r="B8" s="24"/>
      <c r="C8" s="25"/>
    </row>
    <row r="9" spans="1:6" ht="17.25" x14ac:dyDescent="0.15">
      <c r="A9" s="27"/>
      <c r="B9" s="22" t="s">
        <v>24</v>
      </c>
      <c r="C9" s="23"/>
    </row>
    <row r="10" spans="1:6" ht="18" thickBot="1" x14ac:dyDescent="0.2">
      <c r="A10" s="28"/>
      <c r="B10" s="38" t="s">
        <v>49</v>
      </c>
      <c r="C10" s="39"/>
    </row>
    <row r="11" spans="1:6" ht="17.25" x14ac:dyDescent="0.15">
      <c r="A11" s="6" t="s">
        <v>22</v>
      </c>
      <c r="B11" s="36">
        <f>VLOOKUP(B10,Sheet4!A7:B11,2,0)</f>
        <v>180</v>
      </c>
      <c r="C11" s="37"/>
    </row>
    <row r="12" spans="1:6" ht="18" thickBot="1" x14ac:dyDescent="0.2">
      <c r="A12" s="3"/>
      <c r="B12" s="3"/>
      <c r="C12" s="3"/>
    </row>
    <row r="13" spans="1:6" ht="18" thickBot="1" x14ac:dyDescent="0.2">
      <c r="A13" s="16" t="s">
        <v>25</v>
      </c>
      <c r="B13" s="17" t="s">
        <v>29</v>
      </c>
      <c r="C13" s="18" t="s">
        <v>30</v>
      </c>
    </row>
    <row r="14" spans="1:6" ht="17.25" x14ac:dyDescent="0.15">
      <c r="A14" s="9" t="s">
        <v>41</v>
      </c>
      <c r="B14" s="9">
        <v>40</v>
      </c>
      <c r="C14" s="9">
        <f>B14</f>
        <v>40</v>
      </c>
    </row>
    <row r="15" spans="1:6" x14ac:dyDescent="0.15">
      <c r="A15" s="34" t="s">
        <v>42</v>
      </c>
      <c r="B15" s="34">
        <v>0.17</v>
      </c>
      <c r="C15" s="34" t="str">
        <f>IF(B15*C4&lt;=35,"35",B15*C4)</f>
        <v>35</v>
      </c>
    </row>
    <row r="16" spans="1:6" ht="23.25" customHeight="1" x14ac:dyDescent="0.15">
      <c r="A16" s="35"/>
      <c r="B16" s="35"/>
      <c r="C16" s="35"/>
    </row>
    <row r="17" spans="1:3" ht="17.25" x14ac:dyDescent="0.15">
      <c r="A17" s="19" t="s">
        <v>31</v>
      </c>
      <c r="B17" s="31">
        <f>C14+C15</f>
        <v>75</v>
      </c>
      <c r="C17" s="31"/>
    </row>
    <row r="18" spans="1:3" x14ac:dyDescent="0.15">
      <c r="A18" s="4"/>
      <c r="B18" s="4"/>
      <c r="C18" s="4"/>
    </row>
    <row r="19" spans="1:3" ht="14.25" thickBot="1" x14ac:dyDescent="0.2">
      <c r="A19" s="4"/>
      <c r="B19" s="4"/>
      <c r="C19" s="4"/>
    </row>
    <row r="20" spans="1:3" ht="18" thickBot="1" x14ac:dyDescent="0.2">
      <c r="A20" s="32" t="s">
        <v>32</v>
      </c>
      <c r="B20" s="33"/>
      <c r="C20" s="20">
        <f>B17+B11+B6</f>
        <v>405</v>
      </c>
    </row>
  </sheetData>
  <mergeCells count="13">
    <mergeCell ref="B2:C2"/>
    <mergeCell ref="B5:C5"/>
    <mergeCell ref="B6:C6"/>
    <mergeCell ref="A8:A10"/>
    <mergeCell ref="B8:C8"/>
    <mergeCell ref="B9:C9"/>
    <mergeCell ref="B10:C10"/>
    <mergeCell ref="A20:B20"/>
    <mergeCell ref="B11:C11"/>
    <mergeCell ref="A15:A16"/>
    <mergeCell ref="B15:B16"/>
    <mergeCell ref="C15:C16"/>
    <mergeCell ref="B17:C17"/>
  </mergeCells>
  <phoneticPr fontId="2" type="noConversion"/>
  <dataValidations count="1">
    <dataValidation type="list" allowBlank="1" showInputMessage="1" showErrorMessage="1" sqref="B10:C10">
      <formula1>"无,1-99KG,100-299KG,300-499KG,500-1000KG"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C16" sqref="C16"/>
    </sheetView>
  </sheetViews>
  <sheetFormatPr defaultRowHeight="13.5" x14ac:dyDescent="0.15"/>
  <cols>
    <col min="1" max="1" width="17.5" customWidth="1"/>
  </cols>
  <sheetData>
    <row r="1" spans="1:2" x14ac:dyDescent="0.15">
      <c r="A1" t="s">
        <v>33</v>
      </c>
      <c r="B1">
        <v>0</v>
      </c>
    </row>
    <row r="2" spans="1:2" ht="17.25" x14ac:dyDescent="0.15">
      <c r="A2" s="1" t="s">
        <v>45</v>
      </c>
      <c r="B2">
        <v>90</v>
      </c>
    </row>
    <row r="3" spans="1:2" ht="17.25" x14ac:dyDescent="0.15">
      <c r="A3" s="1" t="s">
        <v>46</v>
      </c>
      <c r="B3">
        <v>180</v>
      </c>
    </row>
    <row r="4" spans="1:2" ht="17.25" x14ac:dyDescent="0.15">
      <c r="A4" s="1" t="s">
        <v>44</v>
      </c>
      <c r="B4">
        <v>225</v>
      </c>
    </row>
    <row r="5" spans="1:2" ht="17.25" x14ac:dyDescent="0.15">
      <c r="A5" s="1" t="s">
        <v>18</v>
      </c>
      <c r="B5">
        <v>325</v>
      </c>
    </row>
    <row r="7" spans="1:2" ht="17.25" x14ac:dyDescent="0.15">
      <c r="A7" s="1" t="s">
        <v>33</v>
      </c>
      <c r="B7">
        <v>0</v>
      </c>
    </row>
    <row r="8" spans="1:2" ht="17.25" x14ac:dyDescent="0.15">
      <c r="A8" s="1" t="s">
        <v>48</v>
      </c>
      <c r="B8">
        <v>90</v>
      </c>
    </row>
    <row r="9" spans="1:2" ht="17.25" x14ac:dyDescent="0.15">
      <c r="A9" s="1" t="s">
        <v>47</v>
      </c>
      <c r="B9">
        <v>180</v>
      </c>
    </row>
    <row r="10" spans="1:2" ht="17.25" x14ac:dyDescent="0.15">
      <c r="A10" s="1" t="s">
        <v>44</v>
      </c>
      <c r="B10">
        <v>225</v>
      </c>
    </row>
    <row r="11" spans="1:2" ht="17.25" x14ac:dyDescent="0.15">
      <c r="A11" s="1" t="s">
        <v>18</v>
      </c>
      <c r="B11">
        <v>325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MXP-PVG EXW</vt:lpstr>
      <vt:lpstr>Sheet2</vt:lpstr>
      <vt:lpstr>FRA-PVG EXW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amass</cp:lastModifiedBy>
  <cp:lastPrinted>2019-10-18T03:04:26Z</cp:lastPrinted>
  <dcterms:created xsi:type="dcterms:W3CDTF">2019-10-18T02:45:00Z</dcterms:created>
  <dcterms:modified xsi:type="dcterms:W3CDTF">2019-10-18T06:35:29Z</dcterms:modified>
</cp:coreProperties>
</file>